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figuration" sheetId="1" state="visible" r:id="rId1"/>
    <sheet xmlns:r="http://schemas.openxmlformats.org/officeDocument/2006/relationships" name="Input Data - ESTR" sheetId="2" state="visible" r:id="rId2"/>
    <sheet xmlns:r="http://schemas.openxmlformats.org/officeDocument/2006/relationships" name="Calculations" sheetId="3" state="visible" r:id="rId3"/>
    <sheet xmlns:r="http://schemas.openxmlformats.org/officeDocument/2006/relationships" name="Results - ESTR" sheetId="4" state="visible" r:id="rId4"/>
    <sheet xmlns:r="http://schemas.openxmlformats.org/officeDocument/2006/relationships" name="Results - Deposit Rate" sheetId="5" state="visible" r:id="rId5"/>
    <sheet xmlns:r="http://schemas.openxmlformats.org/officeDocument/2006/relationships" name="Char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&quot;%&quot;"/>
    <numFmt numFmtId="165" formatCode="0&quot; bp&quot;"/>
  </numFmts>
  <fonts count="16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sz val="10"/>
    </font>
    <font>
      <b val="1"/>
      <sz val="11"/>
    </font>
    <font>
      <b val="1"/>
      <color rgb="00FFFFFF"/>
      <sz val="11"/>
    </font>
    <font>
      <b val="1"/>
      <i val="1"/>
      <color rgb="00FF0000"/>
    </font>
    <font>
      <i val="1"/>
    </font>
    <font>
      <b val="1"/>
      <u val="single"/>
    </font>
    <font>
      <sz val="9"/>
    </font>
    <font>
      <b val="1"/>
      <color rgb="00FFFFFF"/>
      <sz val="14"/>
    </font>
    <font>
      <b val="1"/>
      <color rgb="00FF0000"/>
    </font>
    <font>
      <b val="1"/>
      <color rgb="00FFFFFF"/>
    </font>
    <font>
      <b val="1"/>
    </font>
    <font>
      <b val="1"/>
      <color rgb="00FFFFFF"/>
      <sz val="12"/>
    </font>
    <font>
      <b val="1"/>
      <sz val="12"/>
    </font>
    <font>
      <i val="1"/>
      <color rgb="00FF0000"/>
      <sz val="9"/>
    </font>
  </fonts>
  <fills count="9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FFE699"/>
        <bgColor rgb="00FFE699"/>
      </patternFill>
    </fill>
    <fill>
      <patternFill patternType="solid">
        <fgColor rgb="0070AD47"/>
        <bgColor rgb="0070AD47"/>
      </patternFill>
    </fill>
    <fill>
      <patternFill patternType="solid">
        <fgColor rgb="00C6E0B4"/>
        <bgColor rgb="00C6E0B4"/>
      </patternFill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  <fill>
      <patternFill patternType="solid">
        <fgColor rgb="00E2EFDA"/>
        <bgColor rgb="00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3" borderId="0" pivotButton="0" quotePrefix="0" xfId="0"/>
    <xf numFmtId="0" fontId="4" fillId="4" borderId="0" pivotButton="0" quotePrefix="0" xfId="0"/>
    <xf numFmtId="165" fontId="0" fillId="5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0" fontId="10" fillId="0" borderId="0" pivotButton="0" quotePrefix="0" xfId="0"/>
    <xf numFmtId="0" fontId="11" fillId="6" borderId="0" applyAlignment="1" pivotButton="0" quotePrefix="0" xfId="0">
      <alignment horizontal="center"/>
    </xf>
    <xf numFmtId="2" fontId="0" fillId="3" borderId="0" pivotButton="0" quotePrefix="0" xfId="0"/>
    <xf numFmtId="1" fontId="0" fillId="0" borderId="0" pivotButton="0" quotePrefix="0" xfId="0"/>
    <xf numFmtId="0" fontId="12" fillId="0" borderId="0" pivotButton="0" quotePrefix="0" xfId="0"/>
    <xf numFmtId="0" fontId="13" fillId="6" borderId="0" pivotButton="0" quotePrefix="0" xfId="0"/>
    <xf numFmtId="0" fontId="12" fillId="7" borderId="0" pivotButton="0" quotePrefix="0" xfId="0"/>
    <xf numFmtId="2" fontId="0" fillId="0" borderId="0" pivotButton="0" quotePrefix="0" xfId="0"/>
    <xf numFmtId="0" fontId="13" fillId="4" borderId="0" pivotButton="0" quotePrefix="0" xfId="0"/>
    <xf numFmtId="0" fontId="12" fillId="8" borderId="0" pivotButton="0" quotePrefix="0" xfId="0"/>
    <xf numFmtId="0" fontId="14" fillId="0" borderId="0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Meeting 1 (Dec 2025) - ESTR Probability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'Results - ESTR'!C4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'Results - ESTR'!$B$5:$B$6</f>
            </numRef>
          </cat>
          <val>
            <numRef>
              <f>'Results - ESTR'!$C$5:$C$6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ESTR Change (bp)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Probability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Meeting 2 (Feb 2026) - ESTR Probability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'Results - ESTR'!C10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'Results - ESTR'!$B$11:$B$13</f>
            </numRef>
          </cat>
          <val>
            <numRef>
              <f>'Results - ESTR'!$C$11:$C$13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ESTR Change (bp)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Probability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Meeting 1 (Dec 2025) - Deposit Rate Probability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'Results - Deposit Rate'!C5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'Results - Deposit Rate'!$E$6:$E$7</f>
            </numRef>
          </cat>
          <val>
            <numRef>
              <f>'Results - Deposit Rate'!$C$6:$C$7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Target Deposit Rate (%)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Probability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21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42</row>
      <rowOff>0</rowOff>
    </from>
    <ext cx="72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</cols>
  <sheetData>
    <row r="1">
      <c r="A1" s="1" t="inlineStr">
        <is>
          <t>ECB Rate Probability Calculator (CORRECTED)</t>
        </is>
      </c>
    </row>
    <row r="2">
      <c r="A2" s="2" t="inlineStr">
        <is>
          <t>CME FedWatch Methodology - Calculations in ESTR Space</t>
        </is>
      </c>
    </row>
    <row r="4">
      <c r="A4" s="3" t="inlineStr">
        <is>
          <t>INPUT 1: Current ECB Deposit Facility Rate:</t>
        </is>
      </c>
      <c r="B4" s="4" t="n">
        <v>3.25</v>
      </c>
    </row>
    <row r="6">
      <c r="A6" s="3" t="inlineStr">
        <is>
          <t>INPUT 2: Current ESTR Rate:</t>
        </is>
      </c>
      <c r="B6" s="4" t="n">
        <v>3.13</v>
      </c>
    </row>
    <row r="8">
      <c r="A8" s="5" t="inlineStr">
        <is>
          <t>CALCULATED: Spread (Deposit - ESTR):</t>
        </is>
      </c>
      <c r="B8" s="6">
        <f>(B4-B6)*100</f>
        <v/>
      </c>
    </row>
    <row r="10">
      <c r="A10" s="7" t="inlineStr">
        <is>
          <t>IMPORTANT: All probability calculations use ESTR rates</t>
        </is>
      </c>
    </row>
    <row r="11">
      <c r="A11" s="8" t="inlineStr">
        <is>
          <t>The tree works entirely in ESTR space</t>
        </is>
      </c>
    </row>
    <row r="12">
      <c r="A12" s="8" t="inlineStr">
        <is>
          <t>Deposit rate outcomes assume constant spread</t>
        </is>
      </c>
    </row>
    <row r="14">
      <c r="A14" s="9" t="inlineStr">
        <is>
          <t>Methodology:</t>
        </is>
      </c>
    </row>
    <row r="15">
      <c r="A15" s="10" t="inlineStr">
        <is>
          <t>• ESTR futures → Implied ESTR rates</t>
        </is>
      </c>
    </row>
    <row r="16">
      <c r="A16" s="10" t="inlineStr">
        <is>
          <t>• Compare implied ESTR vs. current ESTR</t>
        </is>
      </c>
    </row>
    <row r="17">
      <c r="A17" s="10" t="inlineStr">
        <is>
          <t>• Binary tree calculates ESTR probabilities</t>
        </is>
      </c>
    </row>
    <row r="18">
      <c r="A18" s="10" t="inlineStr">
        <is>
          <t>• Deposit outcomes = ESTR + Spread</t>
        </is>
      </c>
    </row>
    <row r="19">
      <c r="A19" s="10" t="inlineStr">
        <is>
          <t>• Assumption: Spread remains constant at 12bp</t>
        </is>
      </c>
    </row>
  </sheetData>
  <mergeCells count="5">
    <mergeCell ref="A1:D1"/>
    <mergeCell ref="A12:D12"/>
    <mergeCell ref="A2:D2"/>
    <mergeCell ref="A11:D11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1" t="inlineStr">
        <is>
          <t>Input Data - ESTR Space</t>
        </is>
      </c>
    </row>
    <row r="2">
      <c r="A2" s="12" t="inlineStr">
        <is>
          <t>ALL RATES BELOW ARE ESTR (NOT DEPOSIT RATES)</t>
        </is>
      </c>
    </row>
    <row r="4">
      <c r="A4" s="13" t="inlineStr">
        <is>
          <t>Meeting #</t>
        </is>
      </c>
      <c r="B4" s="13" t="inlineStr">
        <is>
          <t>Meeting Date</t>
        </is>
      </c>
      <c r="C4" s="13" t="inlineStr">
        <is>
          <t>Days to Meeting</t>
        </is>
      </c>
      <c r="D4" s="13" t="inlineStr">
        <is>
          <t>Implied ESTR (%)</t>
        </is>
      </c>
      <c r="E4" s="13" t="inlineStr">
        <is>
          <t>ESTR Change (bp)</t>
        </is>
      </c>
    </row>
    <row r="5">
      <c r="A5" t="inlineStr">
        <is>
          <t>Meeting 1</t>
        </is>
      </c>
      <c r="B5" t="inlineStr">
        <is>
          <t>2025-12-18</t>
        </is>
      </c>
      <c r="C5" t="n">
        <v>35</v>
      </c>
      <c r="D5" s="14" t="n">
        <v>3.08</v>
      </c>
      <c r="E5" s="15">
        <f>(D5-Configuration!$B$6)*100</f>
        <v/>
      </c>
    </row>
    <row r="6">
      <c r="A6" t="inlineStr">
        <is>
          <t>Meeting 2</t>
        </is>
      </c>
      <c r="B6" t="inlineStr">
        <is>
          <t>2026-02-05</t>
        </is>
      </c>
      <c r="C6" t="n">
        <v>84</v>
      </c>
      <c r="D6" s="14" t="n">
        <v>3</v>
      </c>
      <c r="E6" s="15">
        <f>(D6-Configuration!$B$6)*100</f>
        <v/>
      </c>
    </row>
    <row r="7">
      <c r="A7" t="inlineStr">
        <is>
          <t>Meeting 3</t>
        </is>
      </c>
      <c r="B7" t="inlineStr">
        <is>
          <t>2026-03-19</t>
        </is>
      </c>
      <c r="C7" t="n">
        <v>126</v>
      </c>
      <c r="D7" s="14" t="n">
        <v>2.93</v>
      </c>
      <c r="E7" s="15">
        <f>(D7-Configuration!$B$6)*100</f>
        <v/>
      </c>
    </row>
    <row r="8">
      <c r="A8" t="inlineStr">
        <is>
          <t>Meeting 4</t>
        </is>
      </c>
      <c r="B8" t="inlineStr">
        <is>
          <t>2026-04-30</t>
        </is>
      </c>
      <c r="C8" t="n">
        <v>168</v>
      </c>
      <c r="D8" s="14" t="n">
        <v>2.85</v>
      </c>
      <c r="E8" s="15">
        <f>(D8-Configuration!$B$6)*100</f>
        <v/>
      </c>
    </row>
    <row r="10">
      <c r="A10" s="16" t="inlineStr">
        <is>
          <t>Instructions:</t>
        </is>
      </c>
    </row>
    <row r="11">
      <c r="A11" t="inlineStr">
        <is>
          <t>• Edit column D (Implied ESTR) with rates from ESTR futures</t>
        </is>
      </c>
    </row>
    <row r="12">
      <c r="A12" t="inlineStr">
        <is>
          <t>• ESTR futures: Rate = 100 - Futures Price</t>
        </is>
      </c>
    </row>
    <row r="13">
      <c r="A13" t="inlineStr">
        <is>
          <t>• Example: Futures price 96.92 → ESTR = 3.08%</t>
        </is>
      </c>
    </row>
    <row r="14">
      <c r="A14" t="inlineStr">
        <is>
          <t>• Yellow cells are editable</t>
        </is>
      </c>
    </row>
    <row r="15">
      <c r="A15" t="inlineStr">
        <is>
          <t>• Change column (E) calculates automatically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1" t="inlineStr">
        <is>
          <t>Binary Tree Calculations (ESTR Space)</t>
        </is>
      </c>
    </row>
    <row r="3">
      <c r="A3" s="17" t="inlineStr">
        <is>
          <t>MEETING 1 - ESTR Changes</t>
        </is>
      </c>
    </row>
    <row r="4">
      <c r="A4" s="18" t="inlineStr">
        <is>
          <t>Expected Change (bp)</t>
        </is>
      </c>
      <c r="B4" s="18" t="inlineStr">
        <is>
          <t>Characteristic</t>
        </is>
      </c>
      <c r="C4" s="18" t="inlineStr">
        <is>
          <t>Mantissa</t>
        </is>
      </c>
      <c r="D4" s="18" t="inlineStr">
        <is>
          <t>H0 (bp)</t>
        </is>
      </c>
      <c r="E4" s="18" t="inlineStr">
        <is>
          <t>H1 (bp)</t>
        </is>
      </c>
      <c r="F4" s="18" t="inlineStr">
        <is>
          <t>P0 (%)</t>
        </is>
      </c>
      <c r="G4" s="18" t="inlineStr">
        <is>
          <t>P1 (%)</t>
        </is>
      </c>
      <c r="H4" s="18" t="inlineStr">
        <is>
          <t>Total</t>
        </is>
      </c>
    </row>
    <row r="5">
      <c r="A5">
        <f>"Input Data - ESTR"!E5</f>
        <v/>
      </c>
      <c r="B5">
        <f>INT(ABS(A5)/25)</f>
        <v/>
      </c>
      <c r="C5">
        <f>ABS(A5)/25-B5</f>
        <v/>
      </c>
      <c r="D5">
        <f>SIGN(A5)*B5*25</f>
        <v/>
      </c>
      <c r="E5">
        <f>D5+SIGN(A5)*25</f>
        <v/>
      </c>
      <c r="F5" s="19">
        <f>MAX(0.01,MIN(0.99,1-C5))*100</f>
        <v/>
      </c>
      <c r="G5" s="19">
        <f>MAX(0.01,MIN(0.99,C5))*100</f>
        <v/>
      </c>
      <c r="H5" s="19">
        <f>F5+G5</f>
        <v/>
      </c>
    </row>
    <row r="8">
      <c r="A8" s="17" t="inlineStr">
        <is>
          <t>MEETING 2 - ESTR Changes</t>
        </is>
      </c>
    </row>
    <row r="9">
      <c r="A9" s="18" t="inlineStr">
        <is>
          <t>Expected Change (bp)</t>
        </is>
      </c>
      <c r="B9" s="18" t="inlineStr">
        <is>
          <t>Characteristic</t>
        </is>
      </c>
      <c r="C9" s="18" t="inlineStr">
        <is>
          <t>Mantissa</t>
        </is>
      </c>
      <c r="D9" s="18" t="inlineStr">
        <is>
          <t>H0 (bp)</t>
        </is>
      </c>
      <c r="E9" s="18" t="inlineStr">
        <is>
          <t>H1 (bp)</t>
        </is>
      </c>
      <c r="F9" s="18" t="inlineStr">
        <is>
          <t>P0 (%)</t>
        </is>
      </c>
      <c r="G9" s="18" t="inlineStr">
        <is>
          <t>P1 (%)</t>
        </is>
      </c>
      <c r="H9" s="18" t="inlineStr">
        <is>
          <t>Total</t>
        </is>
      </c>
    </row>
    <row r="10">
      <c r="A10">
        <f>"Input Data - ESTR"!E6</f>
        <v/>
      </c>
      <c r="B10">
        <f>INT(ABS(A10)/25)</f>
        <v/>
      </c>
      <c r="C10">
        <f>ABS(A10)/25-B10</f>
        <v/>
      </c>
      <c r="D10">
        <f>SIGN(A10)*B10*25</f>
        <v/>
      </c>
      <c r="E10">
        <f>D10+SIGN(A10)*25</f>
        <v/>
      </c>
      <c r="F10" s="19">
        <f>MAX(0.01,MIN(0.99,1-C10))*100</f>
        <v/>
      </c>
      <c r="G10" s="19">
        <f>MAX(0.01,MIN(0.99,C10))*100</f>
        <v/>
      </c>
      <c r="H10" s="19">
        <f>F10+G10</f>
        <v/>
      </c>
    </row>
    <row r="13">
      <c r="A13" s="17" t="inlineStr">
        <is>
          <t>MEETING 3 - ESTR Changes</t>
        </is>
      </c>
    </row>
    <row r="14">
      <c r="A14" s="18" t="inlineStr">
        <is>
          <t>Expected Change (bp)</t>
        </is>
      </c>
      <c r="B14" s="18" t="inlineStr">
        <is>
          <t>Characteristic</t>
        </is>
      </c>
      <c r="C14" s="18" t="inlineStr">
        <is>
          <t>Mantissa</t>
        </is>
      </c>
      <c r="D14" s="18" t="inlineStr">
        <is>
          <t>H0 (bp)</t>
        </is>
      </c>
      <c r="E14" s="18" t="inlineStr">
        <is>
          <t>H1 (bp)</t>
        </is>
      </c>
      <c r="F14" s="18" t="inlineStr">
        <is>
          <t>P0 (%)</t>
        </is>
      </c>
      <c r="G14" s="18" t="inlineStr">
        <is>
          <t>P1 (%)</t>
        </is>
      </c>
      <c r="H14" s="18" t="inlineStr">
        <is>
          <t>Total</t>
        </is>
      </c>
    </row>
    <row r="15">
      <c r="A15">
        <f>"Input Data - ESTR"!E7</f>
        <v/>
      </c>
      <c r="B15">
        <f>INT(ABS(A15)/25)</f>
        <v/>
      </c>
      <c r="C15">
        <f>ABS(A15)/25-B15</f>
        <v/>
      </c>
      <c r="D15">
        <f>SIGN(A15)*B15*25</f>
        <v/>
      </c>
      <c r="E15">
        <f>D15+SIGN(A15)*25</f>
        <v/>
      </c>
      <c r="F15" s="19">
        <f>MAX(0.01,MIN(0.99,1-C15))*100</f>
        <v/>
      </c>
      <c r="G15" s="19">
        <f>MAX(0.01,MIN(0.99,C15))*100</f>
        <v/>
      </c>
      <c r="H15" s="19">
        <f>F15+G15</f>
        <v/>
      </c>
    </row>
    <row r="18">
      <c r="A18" s="17" t="inlineStr">
        <is>
          <t>MEETING 4 - ESTR Changes</t>
        </is>
      </c>
    </row>
    <row r="19">
      <c r="A19" s="18" t="inlineStr">
        <is>
          <t>Expected Change (bp)</t>
        </is>
      </c>
      <c r="B19" s="18" t="inlineStr">
        <is>
          <t>Characteristic</t>
        </is>
      </c>
      <c r="C19" s="18" t="inlineStr">
        <is>
          <t>Mantissa</t>
        </is>
      </c>
      <c r="D19" s="18" t="inlineStr">
        <is>
          <t>H0 (bp)</t>
        </is>
      </c>
      <c r="E19" s="18" t="inlineStr">
        <is>
          <t>H1 (bp)</t>
        </is>
      </c>
      <c r="F19" s="18" t="inlineStr">
        <is>
          <t>P0 (%)</t>
        </is>
      </c>
      <c r="G19" s="18" t="inlineStr">
        <is>
          <t>P1 (%)</t>
        </is>
      </c>
      <c r="H19" s="18" t="inlineStr">
        <is>
          <t>Total</t>
        </is>
      </c>
    </row>
    <row r="20">
      <c r="A20">
        <f>"Input Data - ESTR"!E8</f>
        <v/>
      </c>
      <c r="B20">
        <f>INT(ABS(A20)/25)</f>
        <v/>
      </c>
      <c r="C20">
        <f>ABS(A20)/25-B20</f>
        <v/>
      </c>
      <c r="D20">
        <f>SIGN(A20)*B20*25</f>
        <v/>
      </c>
      <c r="E20">
        <f>D20+SIGN(A20)*25</f>
        <v/>
      </c>
      <c r="F20" s="19">
        <f>MAX(0.01,MIN(0.99,1-C20))*100</f>
        <v/>
      </c>
      <c r="G20" s="19">
        <f>MAX(0.01,MIN(0.99,C20))*100</f>
        <v/>
      </c>
      <c r="H20" s="19">
        <f>F20+G20</f>
        <v/>
      </c>
    </row>
  </sheetData>
  <mergeCells count="5">
    <mergeCell ref="A18:H18"/>
    <mergeCell ref="A3:H3"/>
    <mergeCell ref="A13:H13"/>
    <mergeCell ref="A1:H1"/>
    <mergeCell ref="A8:H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>
      <c r="A1" s="11" t="inlineStr">
        <is>
          <t>Probability Results - ESTR Rates</t>
        </is>
      </c>
    </row>
    <row r="3">
      <c r="A3" s="20" t="inlineStr">
        <is>
          <t>Meeting 1: 2025-12-18 (ESTR Outcomes)</t>
        </is>
      </c>
    </row>
    <row r="4">
      <c r="A4" s="21" t="inlineStr">
        <is>
          <t>Outcome</t>
        </is>
      </c>
      <c r="B4" s="21" t="inlineStr">
        <is>
          <t>ESTR Change (bp)</t>
        </is>
      </c>
      <c r="C4" s="21" t="inlineStr">
        <is>
          <t>Probability (%)</t>
        </is>
      </c>
      <c r="D4" s="21" t="inlineStr">
        <is>
          <t>Target ESTR (%)</t>
        </is>
      </c>
    </row>
    <row r="5">
      <c r="A5" t="inlineStr">
        <is>
          <t>Scenario 1</t>
        </is>
      </c>
      <c r="B5">
        <f>Calculations!D5</f>
        <v/>
      </c>
      <c r="C5" s="19">
        <f>Calculations!F5</f>
        <v/>
      </c>
      <c r="D5" s="19">
        <f>Configuration!B6+B5/100</f>
        <v/>
      </c>
    </row>
    <row r="6">
      <c r="A6" t="inlineStr">
        <is>
          <t>Scenario 2</t>
        </is>
      </c>
      <c r="B6">
        <f>Calculations!E5</f>
        <v/>
      </c>
      <c r="C6" s="19">
        <f>Calculations!G5</f>
        <v/>
      </c>
      <c r="D6" s="19">
        <f>Configuration!B6+B6/100</f>
        <v/>
      </c>
    </row>
    <row r="9">
      <c r="A9" s="20" t="inlineStr">
        <is>
          <t>Meeting 2: 2026-02-05 (3 Outcomes)</t>
        </is>
      </c>
    </row>
    <row r="10">
      <c r="A10" s="21" t="inlineStr">
        <is>
          <t>Outcome</t>
        </is>
      </c>
      <c r="B10" s="21" t="inlineStr">
        <is>
          <t>Cumulative ESTR Change (bp)</t>
        </is>
      </c>
      <c r="C10" s="21" t="inlineStr">
        <is>
          <t>Probability (%)</t>
        </is>
      </c>
      <c r="D10" s="21" t="inlineStr">
        <is>
          <t>Target ESTR (%)</t>
        </is>
      </c>
    </row>
    <row r="11">
      <c r="A11" t="inlineStr">
        <is>
          <t>Path 1-1</t>
        </is>
      </c>
      <c r="B11">
        <f>B5+Calculations!D10</f>
        <v/>
      </c>
      <c r="C11" s="19">
        <f>C5*Calculations!F10/100</f>
        <v/>
      </c>
      <c r="D11" s="19">
        <f>Configuration!B6+B11/100</f>
        <v/>
      </c>
    </row>
    <row r="12">
      <c r="A12" t="inlineStr">
        <is>
          <t>Path 1-2 / 2-1</t>
        </is>
      </c>
      <c r="B12">
        <f>B5+Calculations!E10</f>
        <v/>
      </c>
      <c r="C12" s="19">
        <f>(C5*Calculations!G10/100)+(C6*Calculations!F10/100)</f>
        <v/>
      </c>
      <c r="D12" s="19">
        <f>Configuration!B6+B12/100</f>
        <v/>
      </c>
    </row>
    <row r="13">
      <c r="A13" t="inlineStr">
        <is>
          <t>Path 2-2</t>
        </is>
      </c>
      <c r="B13">
        <f>B6+Calculations!E10</f>
        <v/>
      </c>
      <c r="C13" s="19">
        <f>C6*Calculations!G10/100</f>
        <v/>
      </c>
      <c r="D13" s="19">
        <f>Configuration!B6+B13/100</f>
        <v/>
      </c>
    </row>
    <row r="16">
      <c r="A16" s="20" t="inlineStr">
        <is>
          <t>Meeting 3: 2026-03-19 (4 Outcomes)</t>
        </is>
      </c>
    </row>
    <row r="17">
      <c r="A17" s="21" t="inlineStr">
        <is>
          <t>Outcome</t>
        </is>
      </c>
      <c r="B17" s="21" t="inlineStr">
        <is>
          <t>Cumulative ESTR Change (bp)</t>
        </is>
      </c>
      <c r="C17" s="21" t="inlineStr">
        <is>
          <t>Probability (%)</t>
        </is>
      </c>
      <c r="D17" s="21" t="inlineStr">
        <is>
          <t>Target ESTR (%)</t>
        </is>
      </c>
    </row>
    <row r="18">
      <c r="A18" t="inlineStr">
        <is>
          <t>Path 1-1-1</t>
        </is>
      </c>
      <c r="B18">
        <f>B11+Calculations!D15</f>
        <v/>
      </c>
      <c r="C18" s="19">
        <f>C11*Calculations!F15/100</f>
        <v/>
      </c>
      <c r="D18" s="19">
        <f>Configuration!B6+B18/100</f>
        <v/>
      </c>
    </row>
    <row r="19">
      <c r="A19" t="inlineStr">
        <is>
          <t>Path 1-1-2 / 1-2-1</t>
        </is>
      </c>
      <c r="B19">
        <f>B11+Calculations!E15</f>
        <v/>
      </c>
      <c r="C19" s="19">
        <f>(C11*Calculations!G15/100)+(C12*Calculations!F15/100)</f>
        <v/>
      </c>
      <c r="D19" s="19">
        <f>Configuration!B6+B19/100</f>
        <v/>
      </c>
    </row>
    <row r="20">
      <c r="A20" t="inlineStr">
        <is>
          <t>Path 1-2-2 / 2-2-1</t>
        </is>
      </c>
      <c r="B20">
        <f>B12+Calculations!E15</f>
        <v/>
      </c>
      <c r="C20" s="19">
        <f>(C12*Calculations!G15/100)+(C13*Calculations!F15/100)</f>
        <v/>
      </c>
      <c r="D20" s="19">
        <f>Configuration!B6+B20/100</f>
        <v/>
      </c>
    </row>
    <row r="21">
      <c r="A21" t="inlineStr">
        <is>
          <t>Path 2-2-2</t>
        </is>
      </c>
      <c r="B21">
        <f>B13+Calculations!E15</f>
        <v/>
      </c>
      <c r="C21" s="19">
        <f>C13*Calculations!G15/100</f>
        <v/>
      </c>
      <c r="D21" s="19">
        <f>Configuration!B6+B21/100</f>
        <v/>
      </c>
    </row>
    <row r="24">
      <c r="A24" s="20" t="inlineStr">
        <is>
          <t>Meeting 4: 2026-04-30 (5 Outcomes)</t>
        </is>
      </c>
    </row>
    <row r="25">
      <c r="A25" s="21" t="inlineStr">
        <is>
          <t>Outcome</t>
        </is>
      </c>
      <c r="B25" s="21" t="inlineStr">
        <is>
          <t>Cumulative ESTR Change (bp)</t>
        </is>
      </c>
      <c r="C25" s="21" t="inlineStr">
        <is>
          <t>Probability (%)</t>
        </is>
      </c>
      <c r="D25" s="21" t="inlineStr">
        <is>
          <t>Target ESTR (%)</t>
        </is>
      </c>
    </row>
    <row r="26">
      <c r="A26" t="inlineStr">
        <is>
          <t>Path 1-1-1-1</t>
        </is>
      </c>
      <c r="B26">
        <f>B18+Calculations!D20</f>
        <v/>
      </c>
      <c r="C26" s="19">
        <f>C18*Calculations!F20/100</f>
        <v/>
      </c>
      <c r="D26" s="19">
        <f>Configuration!B6+B26/100</f>
        <v/>
      </c>
    </row>
    <row r="27">
      <c r="A27" t="inlineStr">
        <is>
          <t>Path 1-1-1-2</t>
        </is>
      </c>
      <c r="B27">
        <f>B18+Calculations!E20</f>
        <v/>
      </c>
      <c r="C27" s="19">
        <f>(C18*Calculations!G20/100)+(C19*Calculations!F20/100)</f>
        <v/>
      </c>
      <c r="D27" s="19">
        <f>Configuration!B6+B27/100</f>
        <v/>
      </c>
    </row>
    <row r="28">
      <c r="A28" t="inlineStr">
        <is>
          <t>Path 1-2-2</t>
        </is>
      </c>
      <c r="B28">
        <f>B19+Calculations!E20</f>
        <v/>
      </c>
      <c r="C28" s="19">
        <f>(C19*Calculations!G20/100)+(C20*Calculations!F20/100)</f>
        <v/>
      </c>
      <c r="D28" s="19">
        <f>Configuration!B6+B28/100</f>
        <v/>
      </c>
    </row>
    <row r="29">
      <c r="A29" t="inlineStr">
        <is>
          <t>Path 2-2-1</t>
        </is>
      </c>
      <c r="B29">
        <f>B20+Calculations!E20</f>
        <v/>
      </c>
      <c r="C29" s="19">
        <f>(C20*Calculations!G20/100)+(C21*Calculations!F20/100)</f>
        <v/>
      </c>
      <c r="D29" s="19">
        <f>Configuration!B6+B29/100</f>
        <v/>
      </c>
    </row>
    <row r="30">
      <c r="A30" t="inlineStr">
        <is>
          <t>Path 2-2-2-2</t>
        </is>
      </c>
      <c r="B30">
        <f>B21+Calculations!E20</f>
        <v/>
      </c>
      <c r="C30" s="19">
        <f>C21*Calculations!G20/100</f>
        <v/>
      </c>
      <c r="D30" s="19">
        <f>Configuration!B6+B30/100</f>
        <v/>
      </c>
    </row>
  </sheetData>
  <mergeCells count="5">
    <mergeCell ref="A1:D1"/>
    <mergeCell ref="A9:D9"/>
    <mergeCell ref="A3:D3"/>
    <mergeCell ref="A24:D24"/>
    <mergeCell ref="A16:D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</cols>
  <sheetData>
    <row r="1">
      <c r="A1" s="11" t="inlineStr">
        <is>
          <t>Probability Results - Deposit Facility Rate</t>
        </is>
      </c>
    </row>
    <row r="2">
      <c r="A2" s="7" t="inlineStr">
        <is>
          <t>ASSUMPTION: Constant spread between ESTR and Deposit Rate</t>
        </is>
      </c>
    </row>
    <row r="4">
      <c r="A4" s="20" t="inlineStr">
        <is>
          <t>Meeting 1: 2025-12-18 (Deposit Rate Outcomes)</t>
        </is>
      </c>
    </row>
    <row r="5">
      <c r="A5" s="21" t="inlineStr">
        <is>
          <t>Outcome</t>
        </is>
      </c>
      <c r="B5" s="21" t="inlineStr">
        <is>
          <t>ESTR Change (bp)</t>
        </is>
      </c>
      <c r="C5" s="21" t="inlineStr">
        <is>
          <t>Probability (%)</t>
        </is>
      </c>
      <c r="D5" s="21" t="inlineStr">
        <is>
          <t>Target ESTR (%)</t>
        </is>
      </c>
      <c r="E5" s="21" t="inlineStr">
        <is>
          <t>Target Deposit Rate (%)</t>
        </is>
      </c>
    </row>
    <row r="6">
      <c r="A6" t="inlineStr">
        <is>
          <t>Scenario 1</t>
        </is>
      </c>
      <c r="B6">
        <f>"Results - ESTR"!B5</f>
        <v/>
      </c>
      <c r="C6" s="19">
        <f>"Results - ESTR"!C5</f>
        <v/>
      </c>
      <c r="D6" s="19">
        <f>"Results - ESTR"!D5</f>
        <v/>
      </c>
      <c r="E6" s="19">
        <f>D6+Configuration!B8/100</f>
        <v/>
      </c>
    </row>
    <row r="7">
      <c r="A7" t="inlineStr">
        <is>
          <t>Scenario 2</t>
        </is>
      </c>
      <c r="B7">
        <f>"Results - ESTR"!B6</f>
        <v/>
      </c>
      <c r="C7" s="19">
        <f>"Results - ESTR"!C6</f>
        <v/>
      </c>
      <c r="D7" s="19">
        <f>"Results - ESTR"!D6</f>
        <v/>
      </c>
      <c r="E7" s="19">
        <f>D7+Configuration!B8/100</f>
        <v/>
      </c>
    </row>
    <row r="10">
      <c r="A10" s="20" t="inlineStr">
        <is>
          <t>Meeting 2: 2026-02-05 (3 Outcomes)</t>
        </is>
      </c>
    </row>
    <row r="11">
      <c r="A11" s="21" t="inlineStr">
        <is>
          <t>Outcome</t>
        </is>
      </c>
      <c r="B11" s="21" t="inlineStr">
        <is>
          <t>Cumulative ESTR Change (bp)</t>
        </is>
      </c>
      <c r="C11" s="21" t="inlineStr">
        <is>
          <t>Probability (%)</t>
        </is>
      </c>
      <c r="D11" s="21" t="inlineStr">
        <is>
          <t>Target ESTR (%)</t>
        </is>
      </c>
      <c r="E11" s="21" t="inlineStr">
        <is>
          <t>Target Deposit Rate (%)</t>
        </is>
      </c>
    </row>
    <row r="12">
      <c r="A12">
        <f>"Results - ESTR"!A11</f>
        <v/>
      </c>
      <c r="B12">
        <f>"Results - ESTR"!B11</f>
        <v/>
      </c>
      <c r="C12" s="19">
        <f>"Results - ESTR"!C11</f>
        <v/>
      </c>
      <c r="D12" s="19">
        <f>"Results - ESTR"!D11</f>
        <v/>
      </c>
      <c r="E12" s="19">
        <f>D12+Configuration!B8/100</f>
        <v/>
      </c>
    </row>
    <row r="13">
      <c r="A13">
        <f>"Results - ESTR"!A12</f>
        <v/>
      </c>
      <c r="B13">
        <f>"Results - ESTR"!B12</f>
        <v/>
      </c>
      <c r="C13" s="19">
        <f>"Results - ESTR"!C12</f>
        <v/>
      </c>
      <c r="D13" s="19">
        <f>"Results - ESTR"!D12</f>
        <v/>
      </c>
      <c r="E13" s="19">
        <f>D13+Configuration!B8/100</f>
        <v/>
      </c>
    </row>
    <row r="14">
      <c r="A14">
        <f>"Results - ESTR"!A13</f>
        <v/>
      </c>
      <c r="B14">
        <f>"Results - ESTR"!B13</f>
        <v/>
      </c>
      <c r="C14" s="19">
        <f>"Results - ESTR"!C13</f>
        <v/>
      </c>
      <c r="D14" s="19">
        <f>"Results - ESTR"!D13</f>
        <v/>
      </c>
      <c r="E14" s="19">
        <f>D14+Configuration!B8/100</f>
        <v/>
      </c>
    </row>
    <row r="17">
      <c r="A17" s="20" t="inlineStr">
        <is>
          <t>Meeting 3: 2026-03-19 (4 Outcomes)</t>
        </is>
      </c>
    </row>
    <row r="18">
      <c r="A18" s="21" t="inlineStr">
        <is>
          <t>Outcome</t>
        </is>
      </c>
      <c r="B18" s="21" t="inlineStr">
        <is>
          <t>Cumulative ESTR Change (bp)</t>
        </is>
      </c>
      <c r="C18" s="21" t="inlineStr">
        <is>
          <t>Probability (%)</t>
        </is>
      </c>
      <c r="D18" s="21" t="inlineStr">
        <is>
          <t>Target ESTR (%)</t>
        </is>
      </c>
      <c r="E18" s="21" t="inlineStr">
        <is>
          <t>Target Deposit Rate (%)</t>
        </is>
      </c>
    </row>
    <row r="19">
      <c r="A19">
        <f>"Results - ESTR"!A18</f>
        <v/>
      </c>
      <c r="B19">
        <f>"Results - ESTR"!B18</f>
        <v/>
      </c>
      <c r="C19" s="19">
        <f>"Results - ESTR"!C18</f>
        <v/>
      </c>
      <c r="D19" s="19">
        <f>"Results - ESTR"!D18</f>
        <v/>
      </c>
      <c r="E19" s="19">
        <f>D19+Configuration!B8/100</f>
        <v/>
      </c>
    </row>
    <row r="20">
      <c r="A20">
        <f>"Results - ESTR"!A19</f>
        <v/>
      </c>
      <c r="B20">
        <f>"Results - ESTR"!B19</f>
        <v/>
      </c>
      <c r="C20" s="19">
        <f>"Results - ESTR"!C19</f>
        <v/>
      </c>
      <c r="D20" s="19">
        <f>"Results - ESTR"!D19</f>
        <v/>
      </c>
      <c r="E20" s="19">
        <f>D20+Configuration!B8/100</f>
        <v/>
      </c>
    </row>
    <row r="21">
      <c r="A21">
        <f>"Results - ESTR"!A20</f>
        <v/>
      </c>
      <c r="B21">
        <f>"Results - ESTR"!B20</f>
        <v/>
      </c>
      <c r="C21" s="19">
        <f>"Results - ESTR"!C20</f>
        <v/>
      </c>
      <c r="D21" s="19">
        <f>"Results - ESTR"!D20</f>
        <v/>
      </c>
      <c r="E21" s="19">
        <f>D21+Configuration!B8/100</f>
        <v/>
      </c>
    </row>
    <row r="22">
      <c r="A22">
        <f>"Results - ESTR"!A21</f>
        <v/>
      </c>
      <c r="B22">
        <f>"Results - ESTR"!B21</f>
        <v/>
      </c>
      <c r="C22" s="19">
        <f>"Results - ESTR"!C21</f>
        <v/>
      </c>
      <c r="D22" s="19">
        <f>"Results - ESTR"!D21</f>
        <v/>
      </c>
      <c r="E22" s="19">
        <f>D22+Configuration!B8/100</f>
        <v/>
      </c>
    </row>
    <row r="25">
      <c r="A25" s="20" t="inlineStr">
        <is>
          <t>Meeting 4: 2026-04-30 (5 Outcomes)</t>
        </is>
      </c>
    </row>
    <row r="26">
      <c r="A26" s="21" t="inlineStr">
        <is>
          <t>Outcome</t>
        </is>
      </c>
      <c r="B26" s="21" t="inlineStr">
        <is>
          <t>Cumulative ESTR Change (bp)</t>
        </is>
      </c>
      <c r="C26" s="21" t="inlineStr">
        <is>
          <t>Probability (%)</t>
        </is>
      </c>
      <c r="D26" s="21" t="inlineStr">
        <is>
          <t>Target ESTR (%)</t>
        </is>
      </c>
      <c r="E26" s="21" t="inlineStr">
        <is>
          <t>Target Deposit Rate (%)</t>
        </is>
      </c>
    </row>
    <row r="27">
      <c r="A27">
        <f>"Results - ESTR"!A26</f>
        <v/>
      </c>
      <c r="B27">
        <f>"Results - ESTR"!B26</f>
        <v/>
      </c>
      <c r="C27" s="19">
        <f>"Results - ESTR"!C26</f>
        <v/>
      </c>
      <c r="D27" s="19">
        <f>"Results - ESTR"!D26</f>
        <v/>
      </c>
      <c r="E27" s="19">
        <f>D27+Configuration!B8/100</f>
        <v/>
      </c>
    </row>
    <row r="28">
      <c r="A28">
        <f>"Results - ESTR"!A27</f>
        <v/>
      </c>
      <c r="B28">
        <f>"Results - ESTR"!B27</f>
        <v/>
      </c>
      <c r="C28" s="19">
        <f>"Results - ESTR"!C27</f>
        <v/>
      </c>
      <c r="D28" s="19">
        <f>"Results - ESTR"!D27</f>
        <v/>
      </c>
      <c r="E28" s="19">
        <f>D28+Configuration!B8/100</f>
        <v/>
      </c>
    </row>
    <row r="29">
      <c r="A29">
        <f>"Results - ESTR"!A28</f>
        <v/>
      </c>
      <c r="B29">
        <f>"Results - ESTR"!B28</f>
        <v/>
      </c>
      <c r="C29" s="19">
        <f>"Results - ESTR"!C28</f>
        <v/>
      </c>
      <c r="D29" s="19">
        <f>"Results - ESTR"!D28</f>
        <v/>
      </c>
      <c r="E29" s="19">
        <f>D29+Configuration!B8/100</f>
        <v/>
      </c>
    </row>
    <row r="30">
      <c r="A30">
        <f>"Results - ESTR"!A29</f>
        <v/>
      </c>
      <c r="B30">
        <f>"Results - ESTR"!B29</f>
        <v/>
      </c>
      <c r="C30" s="19">
        <f>"Results - ESTR"!C29</f>
        <v/>
      </c>
      <c r="D30" s="19">
        <f>"Results - ESTR"!D29</f>
        <v/>
      </c>
      <c r="E30" s="19">
        <f>D30+Configuration!B8/100</f>
        <v/>
      </c>
    </row>
    <row r="31">
      <c r="A31">
        <f>"Results - ESTR"!A30</f>
        <v/>
      </c>
      <c r="B31">
        <f>"Results - ESTR"!B30</f>
        <v/>
      </c>
      <c r="C31" s="19">
        <f>"Results - ESTR"!C30</f>
        <v/>
      </c>
      <c r="D31" s="19">
        <f>"Results - ESTR"!D30</f>
        <v/>
      </c>
      <c r="E31" s="19">
        <f>D31+Configuration!B8/100</f>
        <v/>
      </c>
    </row>
  </sheetData>
  <mergeCells count="6">
    <mergeCell ref="A4:E4"/>
    <mergeCell ref="A2:E2"/>
    <mergeCell ref="A10:E10"/>
    <mergeCell ref="A25:E25"/>
    <mergeCell ref="A1:E1"/>
    <mergeCell ref="A17:E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sheetData>
    <row r="1">
      <c r="A1" s="11" t="inlineStr">
        <is>
          <t>Probability Distribution Charts</t>
        </is>
      </c>
    </row>
    <row r="3">
      <c r="A3" s="22" t="inlineStr">
        <is>
          <t>ESTR Rate Distributions</t>
        </is>
      </c>
    </row>
    <row r="40">
      <c r="A40" s="22" t="inlineStr">
        <is>
          <t>Deposit Facility Rate Distributions</t>
        </is>
      </c>
    </row>
    <row r="41">
      <c r="A41" s="23" t="inlineStr">
        <is>
          <t>(Assumes constant ESTR-Deposit spread)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2025-11-14T11:47:04Z</dcterms:created>
  <dcterms:modified xmlns:dcterms="http://purl.org/dc/terms/" xmlns:xsi="http://www.w3.org/2001/XMLSchema-instance" xsi:type="dcterms:W3CDTF">2025-11-14T11:47:04Z</dcterms:modified>
</cp:coreProperties>
</file>